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66925"/>
  <mc:AlternateContent xmlns:mc="http://schemas.openxmlformats.org/markup-compatibility/2006">
    <mc:Choice Requires="x15">
      <x15ac:absPath xmlns:x15ac="http://schemas.microsoft.com/office/spreadsheetml/2010/11/ac" url="H:\HUMRES\Retirement\Retirement Resources\401k Contribution Calculator\"/>
    </mc:Choice>
  </mc:AlternateContent>
  <xr:revisionPtr revIDLastSave="0" documentId="13_ncr:1_{57EBA503-FA51-48E0-9DA0-83D8EF076D6D}" xr6:coauthVersionLast="47" xr6:coauthVersionMax="47" xr10:uidLastSave="{00000000-0000-0000-0000-000000000000}"/>
  <bookViews>
    <workbookView xWindow="28680" yWindow="-120" windowWidth="29040" windowHeight="15720" xr2:uid="{DC6FFE30-2956-4FA9-92DE-889946BD6931}"/>
  </bookViews>
  <sheets>
    <sheet name="Full-Year Calculator" sheetId="3" r:id="rId1"/>
    <sheet name="Mid-Year Calculator"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7" i="3" l="1"/>
  <c r="I7" i="3" s="1"/>
  <c r="E9" i="3"/>
  <c r="H5" i="3"/>
  <c r="I5" i="3" s="1"/>
  <c r="H9" i="2"/>
  <c r="E9" i="2"/>
  <c r="E11" i="2" s="1"/>
  <c r="I7" i="2"/>
  <c r="J7" i="2" s="1"/>
  <c r="I5" i="2"/>
  <c r="J5" i="2" s="1"/>
  <c r="I9" i="2" l="1"/>
  <c r="I8" i="2" s="1"/>
  <c r="I10" i="2" s="1"/>
  <c r="H10" i="2"/>
  <c r="H9" i="3"/>
  <c r="H8" i="3" s="1"/>
  <c r="I8" i="3" s="1"/>
  <c r="J8" i="2" l="1"/>
  <c r="H10" i="3"/>
  <c r="J10" i="2"/>
</calcChain>
</file>

<file path=xl/sharedStrings.xml><?xml version="1.0" encoding="utf-8"?>
<sst xmlns="http://schemas.openxmlformats.org/spreadsheetml/2006/main" count="55" uniqueCount="32">
  <si>
    <t>Source</t>
  </si>
  <si>
    <t>Pretax</t>
  </si>
  <si>
    <t>Roth</t>
  </si>
  <si>
    <t>Amount Left to Max Out</t>
  </si>
  <si>
    <t>Total</t>
  </si>
  <si>
    <t>Catch Up*</t>
  </si>
  <si>
    <t>Amounts Already Contributed</t>
  </si>
  <si>
    <t>2026 Contribution Limits</t>
  </si>
  <si>
    <t>Compensation</t>
  </si>
  <si>
    <t>Pretax, Roth, Aftertax and Match Total Contributions</t>
  </si>
  <si>
    <t>Pretax and Roth</t>
  </si>
  <si>
    <t>Total 2026 Eligible 401k Pay</t>
  </si>
  <si>
    <t>**Enter gross base pay only (no imputed income, etc.)</t>
  </si>
  <si>
    <t>2026 Gross Base Salary**</t>
  </si>
  <si>
    <t>Gross Base Salary Already Received</t>
  </si>
  <si>
    <t>Remaining Gross Base Salary Expected</t>
  </si>
  <si>
    <t>Birth Year</t>
  </si>
  <si>
    <t>Year of Birth</t>
  </si>
  <si>
    <t>Plan Year</t>
  </si>
  <si>
    <t>After-tax</t>
  </si>
  <si>
    <t>401(k) Maximum Contribution Estimator Tool for Non-Union Associates Instructions</t>
  </si>
  <si>
    <t>Deferral % Needed to Maximize Limits for 2026****</t>
  </si>
  <si>
    <t xml:space="preserve">**** The maximum total percentage you can contribute across all deferrals is 75%. If the calculator is suggesting a percentage higher than 75%, the maximum you will be able to contribute for the year is 75% across pretax, roth, catchup, and after-tax. </t>
  </si>
  <si>
    <t>Total Match***</t>
  </si>
  <si>
    <t xml:space="preserve">***This includes any match True Up contribution owed. True Up is a match contribution made after the end of the year that ensures associates receive the full match they are entitled to if they contribute 6% of eligible pay on average in a year, even if the percentage contributed fluctuates during the year or if the IRS contribution limit is reached before the end of the year.  </t>
  </si>
  <si>
    <t>Gross Base Salary</t>
  </si>
  <si>
    <t>Amount to Max Out</t>
  </si>
  <si>
    <t xml:space="preserve">***This includes any match True Up contribution owed but not yet deposited. True Up is a match contribution made after the end of the year that ensures associates receive the full match they are entitled to if they contribute 6% of eligible pay on average in a year, even if the percentage contributed fluctuates during the year or if the IRS contribution limit is reached before the end of the year.  </t>
  </si>
  <si>
    <r>
      <rPr>
        <b/>
        <sz val="11"/>
        <color theme="1"/>
        <rFont val="Calibri"/>
        <family val="2"/>
        <scheme val="minor"/>
      </rPr>
      <t xml:space="preserve">Purpose: </t>
    </r>
    <r>
      <rPr>
        <sz val="11"/>
        <color theme="1"/>
        <rFont val="Calibri"/>
        <family val="2"/>
        <scheme val="minor"/>
      </rPr>
      <t>This calculator is to be used</t>
    </r>
    <r>
      <rPr>
        <b/>
        <sz val="11"/>
        <color theme="1"/>
        <rFont val="Calibri"/>
        <family val="2"/>
        <scheme val="minor"/>
      </rPr>
      <t xml:space="preserve"> prior</t>
    </r>
    <r>
      <rPr>
        <sz val="11"/>
        <color theme="1"/>
        <rFont val="Calibri"/>
        <family val="2"/>
        <scheme val="minor"/>
      </rPr>
      <t xml:space="preserve"> to the start of the calendar year. Using expected gross pay for the upcoming year, this tool will suggest a deferral percentage to use for the full calendar year in order to maximize your 401(k) contributions for the upcoming calendar year. </t>
    </r>
    <r>
      <rPr>
        <b/>
        <sz val="11"/>
        <color theme="1"/>
        <rFont val="Calibri"/>
        <family val="2"/>
        <scheme val="minor"/>
      </rPr>
      <t xml:space="preserve">
</t>
    </r>
    <r>
      <rPr>
        <b/>
        <u/>
        <sz val="11"/>
        <color theme="1"/>
        <rFont val="Calibri"/>
        <family val="2"/>
        <scheme val="minor"/>
      </rPr>
      <t>Instructions</t>
    </r>
    <r>
      <rPr>
        <b/>
        <sz val="11"/>
        <color theme="1"/>
        <rFont val="Calibri"/>
        <family val="2"/>
        <scheme val="minor"/>
      </rPr>
      <t xml:space="preserve">
Please enter the below values in the </t>
    </r>
    <r>
      <rPr>
        <b/>
        <sz val="11"/>
        <color rgb="FFFFC000"/>
        <rFont val="Calibri"/>
        <family val="2"/>
        <scheme val="minor"/>
      </rPr>
      <t>yellow</t>
    </r>
    <r>
      <rPr>
        <b/>
        <sz val="11"/>
        <color theme="1"/>
        <rFont val="Calibri"/>
        <family val="2"/>
        <scheme val="minor"/>
      </rPr>
      <t xml:space="preserve"> cells:</t>
    </r>
    <r>
      <rPr>
        <sz val="11"/>
        <color theme="1"/>
        <rFont val="Calibri"/>
        <family val="2"/>
        <scheme val="minor"/>
      </rPr>
      <t xml:space="preserve">
1. Enter the year you were born in E5.
2. Enter Compensation details (Gross Base Pay in cell E7 ).
4. The </t>
    </r>
    <r>
      <rPr>
        <b/>
        <sz val="11"/>
        <color rgb="FF00B050"/>
        <rFont val="Calibri"/>
        <family val="2"/>
        <scheme val="minor"/>
      </rPr>
      <t xml:space="preserve">green </t>
    </r>
    <r>
      <rPr>
        <sz val="11"/>
        <color theme="1"/>
        <rFont val="Calibri"/>
        <family val="2"/>
        <scheme val="minor"/>
      </rPr>
      <t xml:space="preserve">cells I5 through I8 will suggest a deferral percentage that will allow you to maximize your contributions for the year. To change your deferral election, log into your Fidelity account at </t>
    </r>
    <r>
      <rPr>
        <b/>
        <sz val="11"/>
        <color theme="1"/>
        <rFont val="Calibri"/>
        <family val="2"/>
        <scheme val="minor"/>
      </rPr>
      <t>www.401k.com</t>
    </r>
    <r>
      <rPr>
        <sz val="11"/>
        <color theme="1"/>
        <rFont val="Calibri"/>
        <family val="2"/>
        <scheme val="minor"/>
      </rPr>
      <t xml:space="preserve"> and navigate to the Contributions tab and select "Change contributions." 
</t>
    </r>
    <r>
      <rPr>
        <b/>
        <sz val="9"/>
        <color theme="1"/>
        <rFont val="Calibri"/>
        <family val="2"/>
        <scheme val="minor"/>
      </rPr>
      <t xml:space="preserve">Important Note: </t>
    </r>
    <r>
      <rPr>
        <sz val="9"/>
        <color theme="1"/>
        <rFont val="Calibri"/>
        <family val="2"/>
        <scheme val="minor"/>
      </rPr>
      <t>This 401(k) Maximum Contribution Estimator is here to help you estimate a deferral percentage that will maximize your contributions for the calendar year. The estimate generated is provided for informational and educational purposes only and the estimate is based on your inputs.  The 401(k) Maximum Contribution Estimator does not project future performance of your 401k investment portfolio which depends on certain assumptions including actual investment performance, market conditions, plan features, and applicable laws in the future.  This estimate is not financial, investment, tax, accounting, or legal advice and BBU makes no representations or warranties, express or implied, regarding the accuracy, completeness, or reliability of the information generated by this 401(k) Maximum Contribution Estimator.</t>
    </r>
    <r>
      <rPr>
        <b/>
        <sz val="9"/>
        <color theme="1"/>
        <rFont val="Calibri"/>
        <family val="2"/>
        <scheme val="minor"/>
      </rPr>
      <t xml:space="preserve">
</t>
    </r>
    <r>
      <rPr>
        <sz val="9"/>
        <color theme="1"/>
        <rFont val="Calibri"/>
        <family val="2"/>
        <scheme val="minor"/>
      </rPr>
      <t xml:space="preserve">
With any pay changes such as merit or promotion for example, please revisit this tool to update the assumptions/inputs to verify amounts. 
</t>
    </r>
  </si>
  <si>
    <r>
      <rPr>
        <b/>
        <sz val="11"/>
        <color theme="1"/>
        <rFont val="Calibri"/>
        <family val="2"/>
        <scheme val="minor"/>
      </rPr>
      <t xml:space="preserve">Purpose: </t>
    </r>
    <r>
      <rPr>
        <sz val="11"/>
        <color theme="1"/>
        <rFont val="Calibri"/>
        <family val="2"/>
        <scheme val="minor"/>
      </rPr>
      <t xml:space="preserve">This calculator is to be used </t>
    </r>
    <r>
      <rPr>
        <b/>
        <sz val="11"/>
        <color theme="1"/>
        <rFont val="Calibri"/>
        <family val="2"/>
        <scheme val="minor"/>
      </rPr>
      <t xml:space="preserve">after </t>
    </r>
    <r>
      <rPr>
        <sz val="11"/>
        <color theme="1"/>
        <rFont val="Calibri"/>
        <family val="2"/>
        <scheme val="minor"/>
      </rPr>
      <t>the start of a calendar year</t>
    </r>
    <r>
      <rPr>
        <b/>
        <sz val="11"/>
        <color theme="1"/>
        <rFont val="Calibri"/>
        <family val="2"/>
        <scheme val="minor"/>
      </rPr>
      <t xml:space="preserve">. </t>
    </r>
    <r>
      <rPr>
        <sz val="11"/>
        <color theme="1"/>
        <rFont val="Calibri"/>
        <family val="2"/>
        <scheme val="minor"/>
      </rPr>
      <t xml:space="preserve">Using pay and 401(k) contributions year-to-date, this tool will suggest a deferral percentage to use in order to maximize your 401(k) contributions for the remainder of the year. </t>
    </r>
    <r>
      <rPr>
        <b/>
        <sz val="11"/>
        <color theme="1"/>
        <rFont val="Calibri"/>
        <family val="2"/>
        <scheme val="minor"/>
      </rPr>
      <t xml:space="preserve">
</t>
    </r>
    <r>
      <rPr>
        <b/>
        <u/>
        <sz val="11"/>
        <color theme="1"/>
        <rFont val="Calibri"/>
        <family val="2"/>
        <scheme val="minor"/>
      </rPr>
      <t>Instructions</t>
    </r>
    <r>
      <rPr>
        <b/>
        <sz val="11"/>
        <color theme="1"/>
        <rFont val="Calibri"/>
        <family val="2"/>
        <scheme val="minor"/>
      </rPr>
      <t xml:space="preserve">
Please enter the below values in the </t>
    </r>
    <r>
      <rPr>
        <b/>
        <sz val="11"/>
        <color rgb="FFFFC000"/>
        <rFont val="Calibri"/>
        <family val="2"/>
        <scheme val="minor"/>
      </rPr>
      <t>yellow</t>
    </r>
    <r>
      <rPr>
        <b/>
        <sz val="11"/>
        <color theme="1"/>
        <rFont val="Calibri"/>
        <family val="2"/>
        <scheme val="minor"/>
      </rPr>
      <t xml:space="preserve"> cells:</t>
    </r>
    <r>
      <rPr>
        <sz val="11"/>
        <color theme="1"/>
        <rFont val="Calibri"/>
        <family val="2"/>
        <scheme val="minor"/>
      </rPr>
      <t xml:space="preserve">
1. Enter the year you were born in E5.
2. Enter Compensation details (Gross Base Pay Already Received in cell E7 and Remaining Base Pay Expected in calendar year in cell E8). YTD Pay details can be found by viewing your last paycheck in iPay found under Quick Links in GBOn. 
3. Enter contributions already made year to date in cells H5 through H8. YTD Contributions can be found by logging into your Fidelity account at </t>
    </r>
    <r>
      <rPr>
        <b/>
        <sz val="11"/>
        <color theme="1"/>
        <rFont val="Calibri"/>
        <family val="2"/>
        <scheme val="minor"/>
      </rPr>
      <t>www.401k.com</t>
    </r>
    <r>
      <rPr>
        <sz val="11"/>
        <color theme="1"/>
        <rFont val="Calibri"/>
        <family val="2"/>
        <scheme val="minor"/>
      </rPr>
      <t xml:space="preserve"> or viewing your YTD Pay details on your last paycheck. 
4. The </t>
    </r>
    <r>
      <rPr>
        <b/>
        <sz val="11"/>
        <color rgb="FF00B050"/>
        <rFont val="Calibri"/>
        <family val="2"/>
        <scheme val="minor"/>
      </rPr>
      <t xml:space="preserve">green </t>
    </r>
    <r>
      <rPr>
        <sz val="11"/>
        <color theme="1"/>
        <rFont val="Calibri"/>
        <family val="2"/>
        <scheme val="minor"/>
      </rPr>
      <t xml:space="preserve">cells J5 through J8 will suggest a deferral percentage that will allow you to maximize your contributions for the year. To change your deferral election, log into your Fidelity account at </t>
    </r>
    <r>
      <rPr>
        <b/>
        <sz val="11"/>
        <color theme="1"/>
        <rFont val="Calibri"/>
        <family val="2"/>
        <scheme val="minor"/>
      </rPr>
      <t>www.401k.com</t>
    </r>
    <r>
      <rPr>
        <sz val="11"/>
        <color theme="1"/>
        <rFont val="Calibri"/>
        <family val="2"/>
        <scheme val="minor"/>
      </rPr>
      <t xml:space="preserve"> and navigate to the Contributions tab and select "Change contributions." 
</t>
    </r>
    <r>
      <rPr>
        <b/>
        <sz val="9"/>
        <color theme="1"/>
        <rFont val="Calibri"/>
        <family val="2"/>
        <scheme val="minor"/>
      </rPr>
      <t xml:space="preserve">Important Note: </t>
    </r>
    <r>
      <rPr>
        <sz val="9"/>
        <color theme="1"/>
        <rFont val="Calibri"/>
        <family val="2"/>
        <scheme val="minor"/>
      </rPr>
      <t>This 401(k) Maximum Contribution Estimator is here to help you estimate a deferral percentage that will maximize your contributions for the calendar year. The estimate generated is provided for informational and educational purposes only and the estimate is based on your inputs.  The 401(k) Maximum Contribution Estimator does not project future performance of your 401k investment portfolio which depends on certain assumptions including actual investment performance, market conditions, plan features, and applicable laws in the future.  This estimate is not financial, investment, tax, accounting, or legal advice and BBU makes no representations or warranties, express or implied, regarding the accuracy, completeness, or reliability of the information generated by this 401(k) Maximum Contribution Estimator.</t>
    </r>
    <r>
      <rPr>
        <b/>
        <sz val="9"/>
        <color theme="1"/>
        <rFont val="Calibri"/>
        <family val="2"/>
        <scheme val="minor"/>
      </rPr>
      <t xml:space="preserve">
</t>
    </r>
    <r>
      <rPr>
        <sz val="9"/>
        <color theme="1"/>
        <rFont val="Calibri"/>
        <family val="2"/>
        <scheme val="minor"/>
      </rPr>
      <t xml:space="preserve">
With any pay changes such as merit or promotion for example, please revisit this tool to update the assumptions/inputs to verify amounts. 
</t>
    </r>
  </si>
  <si>
    <t>Total Contribution</t>
  </si>
  <si>
    <t xml:space="preserve">*Only available to those over age 50 &amp; not included in Total Contribution (pretax, roth, aftertax and match) limit. Please note that if you earned more than $150,000 in 2025 FICA wages, you are only permitted to contribute Roth after-tax catch-up in 2026 (you are not permitted to contribute Pre-tax catch-up in 2026).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</si>
</sst>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quot;$&quot;#,##0"/>
    <numFmt numFmtId="165" formatCode="&quot;$&quot;#,##0.00"/>
  </numFmts>
  <fonts count="11" x14ac:knownFonts="1">
    <font>
      <sz val="11"/>
      <color theme="1"/>
      <name val="Calibri"/>
      <family val="2"/>
      <scheme val="minor"/>
    </font>
    <font>
      <sz val="11"/>
      <color theme="1"/>
      <name val="Calibri"/>
      <family val="2"/>
      <scheme val="minor"/>
    </font>
    <font>
      <b/>
      <sz val="11"/>
      <color theme="1"/>
      <name val="Calibri"/>
      <family val="2"/>
      <scheme val="minor"/>
    </font>
    <font>
      <b/>
      <sz val="11"/>
      <color theme="0"/>
      <name val="Calibri"/>
      <family val="2"/>
      <scheme val="minor"/>
    </font>
    <font>
      <b/>
      <sz val="15"/>
      <color theme="0"/>
      <name val="Calibri"/>
      <family val="2"/>
      <scheme val="minor"/>
    </font>
    <font>
      <b/>
      <sz val="11"/>
      <color rgb="FF00B050"/>
      <name val="Calibri"/>
      <family val="2"/>
      <scheme val="minor"/>
    </font>
    <font>
      <b/>
      <sz val="11"/>
      <color rgb="FFFFC000"/>
      <name val="Calibri"/>
      <family val="2"/>
      <scheme val="minor"/>
    </font>
    <font>
      <b/>
      <sz val="9"/>
      <color theme="1"/>
      <name val="Calibri"/>
      <family val="2"/>
      <scheme val="minor"/>
    </font>
    <font>
      <sz val="9"/>
      <color theme="1"/>
      <name val="Calibri"/>
      <family val="2"/>
      <scheme val="minor"/>
    </font>
    <font>
      <b/>
      <u/>
      <sz val="11"/>
      <color theme="1"/>
      <name val="Calibri"/>
      <family val="2"/>
      <scheme val="minor"/>
    </font>
    <font>
      <sz val="11"/>
      <name val="Calibri"/>
      <family val="2"/>
      <scheme val="minor"/>
    </font>
  </fonts>
  <fills count="7">
    <fill>
      <patternFill patternType="none"/>
    </fill>
    <fill>
      <patternFill patternType="gray125"/>
    </fill>
    <fill>
      <patternFill patternType="solid">
        <fgColor theme="0" tint="-0.499984740745262"/>
        <bgColor indexed="64"/>
      </patternFill>
    </fill>
    <fill>
      <patternFill patternType="solid">
        <fgColor theme="9" tint="0.59999389629810485"/>
        <bgColor indexed="64"/>
      </patternFill>
    </fill>
    <fill>
      <patternFill patternType="solid">
        <fgColor theme="7" tint="0.79998168889431442"/>
        <bgColor indexed="64"/>
      </patternFill>
    </fill>
    <fill>
      <patternFill patternType="solid">
        <fgColor rgb="FF002060"/>
        <bgColor indexed="64"/>
      </patternFill>
    </fill>
    <fill>
      <patternFill patternType="solid">
        <fgColor theme="0"/>
        <bgColor indexed="64"/>
      </patternFill>
    </fill>
  </fills>
  <borders count="8">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xf numFmtId="9" fontId="1" fillId="0" borderId="0" applyFont="0" applyFill="0" applyBorder="0" applyAlignment="0" applyProtection="0"/>
    <xf numFmtId="43" fontId="1" fillId="0" borderId="0" applyFont="0" applyFill="0" applyBorder="0" applyAlignment="0" applyProtection="0"/>
  </cellStyleXfs>
  <cellXfs count="44">
    <xf numFmtId="0" fontId="0" fillId="0" borderId="0" xfId="0"/>
    <xf numFmtId="0" fontId="3" fillId="5" borderId="0" xfId="0" applyFont="1" applyFill="1" applyAlignment="1">
      <alignment horizontal="center" vertical="center" wrapText="1"/>
    </xf>
    <xf numFmtId="0" fontId="0" fillId="6" borderId="0" xfId="0" applyFill="1"/>
    <xf numFmtId="0" fontId="2" fillId="6" borderId="0" xfId="0" applyFont="1" applyFill="1" applyAlignment="1">
      <alignment horizontal="center" vertical="center" wrapText="1"/>
    </xf>
    <xf numFmtId="0" fontId="2" fillId="6" borderId="1" xfId="0" applyFont="1" applyFill="1" applyBorder="1"/>
    <xf numFmtId="4" fontId="0" fillId="6" borderId="0" xfId="0" applyNumberFormat="1" applyFill="1"/>
    <xf numFmtId="0" fontId="0" fillId="6" borderId="2" xfId="0" applyFill="1" applyBorder="1" applyAlignment="1">
      <alignment horizontal="left"/>
    </xf>
    <xf numFmtId="0" fontId="0" fillId="6" borderId="2" xfId="0" applyFill="1" applyBorder="1" applyAlignment="1">
      <alignment horizontal="left" wrapText="1"/>
    </xf>
    <xf numFmtId="164" fontId="0" fillId="6" borderId="2" xfId="0" applyNumberFormat="1" applyFill="1" applyBorder="1" applyAlignment="1">
      <alignment vertical="center"/>
    </xf>
    <xf numFmtId="165" fontId="0" fillId="6" borderId="1" xfId="0" applyNumberFormat="1" applyFill="1" applyBorder="1"/>
    <xf numFmtId="165" fontId="0" fillId="6" borderId="0" xfId="0" applyNumberFormat="1" applyFill="1"/>
    <xf numFmtId="165" fontId="2" fillId="6" borderId="0" xfId="0" applyNumberFormat="1" applyFont="1" applyFill="1"/>
    <xf numFmtId="0" fontId="2" fillId="6" borderId="0" xfId="0" applyFont="1" applyFill="1" applyAlignment="1">
      <alignment horizontal="left"/>
    </xf>
    <xf numFmtId="0" fontId="2" fillId="6" borderId="1" xfId="0" applyFont="1" applyFill="1" applyBorder="1" applyAlignment="1">
      <alignment horizontal="left"/>
    </xf>
    <xf numFmtId="165" fontId="2" fillId="6" borderId="1" xfId="0" applyNumberFormat="1" applyFont="1" applyFill="1" applyBorder="1" applyAlignment="1">
      <alignment horizontal="right"/>
    </xf>
    <xf numFmtId="0" fontId="0" fillId="6" borderId="2" xfId="0" applyFill="1" applyBorder="1"/>
    <xf numFmtId="165" fontId="0" fillId="6" borderId="2" xfId="0" applyNumberFormat="1" applyFill="1" applyBorder="1" applyAlignment="1">
      <alignment horizontal="right"/>
    </xf>
    <xf numFmtId="165" fontId="0" fillId="0" borderId="2" xfId="0" applyNumberFormat="1" applyBorder="1" applyAlignment="1">
      <alignment horizontal="right"/>
    </xf>
    <xf numFmtId="0" fontId="0" fillId="6" borderId="2" xfId="0" applyFill="1" applyBorder="1" applyAlignment="1">
      <alignment vertical="center"/>
    </xf>
    <xf numFmtId="165" fontId="2" fillId="6" borderId="1" xfId="0" applyNumberFormat="1" applyFont="1" applyFill="1" applyBorder="1" applyAlignment="1">
      <alignment horizontal="center"/>
    </xf>
    <xf numFmtId="0" fontId="10" fillId="0" borderId="2" xfId="0" applyFont="1" applyBorder="1"/>
    <xf numFmtId="0" fontId="0" fillId="6" borderId="0" xfId="0" applyFill="1" applyAlignment="1">
      <alignment wrapText="1"/>
    </xf>
    <xf numFmtId="0" fontId="0" fillId="4" borderId="2" xfId="2" applyNumberFormat="1" applyFont="1" applyFill="1" applyBorder="1" applyAlignment="1" applyProtection="1">
      <alignment horizontal="center"/>
      <protection locked="0"/>
    </xf>
    <xf numFmtId="165" fontId="0" fillId="4" borderId="2" xfId="2" applyNumberFormat="1" applyFont="1" applyFill="1" applyBorder="1" applyProtection="1">
      <protection locked="0"/>
    </xf>
    <xf numFmtId="165" fontId="1" fillId="4" borderId="2" xfId="2" applyNumberFormat="1" applyFont="1" applyFill="1" applyBorder="1" applyProtection="1">
      <protection locked="0"/>
    </xf>
    <xf numFmtId="165" fontId="0" fillId="4" borderId="2" xfId="0" applyNumberFormat="1" applyFill="1" applyBorder="1" applyAlignment="1" applyProtection="1">
      <alignment horizontal="right"/>
      <protection locked="0"/>
    </xf>
    <xf numFmtId="0" fontId="0" fillId="6" borderId="0" xfId="0" applyFill="1" applyAlignment="1">
      <alignment vertical="top" wrapText="1"/>
    </xf>
    <xf numFmtId="0" fontId="3" fillId="5" borderId="2" xfId="0" applyFont="1" applyFill="1" applyBorder="1" applyAlignment="1">
      <alignment horizontal="center" vertical="center"/>
    </xf>
    <xf numFmtId="0" fontId="3" fillId="5" borderId="2" xfId="0" applyFont="1" applyFill="1" applyBorder="1" applyAlignment="1">
      <alignment horizontal="center" vertical="center" wrapText="1"/>
    </xf>
    <xf numFmtId="0" fontId="2" fillId="3" borderId="5" xfId="0" applyFont="1" applyFill="1" applyBorder="1" applyAlignment="1">
      <alignment horizontal="center" vertical="center" wrapText="1"/>
    </xf>
    <xf numFmtId="9" fontId="0" fillId="3" borderId="6" xfId="1" applyFont="1" applyFill="1" applyBorder="1" applyAlignment="1">
      <alignment horizontal="center"/>
    </xf>
    <xf numFmtId="0" fontId="0" fillId="2" borderId="7" xfId="0" applyFill="1" applyBorder="1"/>
    <xf numFmtId="165" fontId="0" fillId="6" borderId="3" xfId="0" applyNumberFormat="1" applyFill="1" applyBorder="1" applyAlignment="1">
      <alignment horizontal="right"/>
    </xf>
    <xf numFmtId="0" fontId="0" fillId="6" borderId="5" xfId="0" applyFill="1" applyBorder="1" applyAlignment="1">
      <alignment horizontal="left"/>
    </xf>
    <xf numFmtId="0" fontId="0" fillId="4" borderId="5" xfId="2" applyNumberFormat="1" applyFont="1" applyFill="1" applyBorder="1" applyAlignment="1" applyProtection="1">
      <alignment horizontal="center"/>
      <protection locked="0"/>
    </xf>
    <xf numFmtId="0" fontId="0" fillId="6" borderId="0" xfId="0" applyFill="1" applyAlignment="1">
      <alignment horizontal="left" wrapText="1"/>
    </xf>
    <xf numFmtId="0" fontId="0" fillId="6" borderId="0" xfId="0" applyFill="1" applyAlignment="1">
      <alignment horizontal="left" vertical="top" wrapText="1"/>
    </xf>
    <xf numFmtId="0" fontId="4" fillId="5" borderId="0" xfId="0" applyFont="1" applyFill="1" applyAlignment="1">
      <alignment horizontal="center"/>
    </xf>
    <xf numFmtId="0" fontId="0" fillId="0" borderId="0" xfId="0" applyAlignment="1">
      <alignment horizontal="left" vertical="top" wrapText="1"/>
    </xf>
    <xf numFmtId="0" fontId="3" fillId="5" borderId="3" xfId="0" applyFont="1" applyFill="1" applyBorder="1" applyAlignment="1">
      <alignment horizontal="center" vertical="center"/>
    </xf>
    <xf numFmtId="0" fontId="3" fillId="5" borderId="4" xfId="0" applyFont="1" applyFill="1" applyBorder="1" applyAlignment="1">
      <alignment horizontal="center" vertical="center"/>
    </xf>
    <xf numFmtId="165" fontId="0" fillId="6" borderId="2" xfId="0" applyNumberFormat="1" applyFill="1" applyBorder="1" applyAlignment="1">
      <alignment horizontal="right" vertical="center"/>
    </xf>
    <xf numFmtId="9" fontId="0" fillId="3" borderId="6" xfId="1" applyFont="1" applyFill="1" applyBorder="1" applyAlignment="1">
      <alignment horizontal="center" vertical="center"/>
    </xf>
    <xf numFmtId="165" fontId="0" fillId="6" borderId="3" xfId="0" applyNumberFormat="1" applyFill="1" applyBorder="1" applyAlignment="1">
      <alignment horizontal="right" vertical="center"/>
    </xf>
  </cellXfs>
  <cellStyles count="3">
    <cellStyle name="Comma" xfId="2" builtinId="3"/>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9A26E6-DA3F-4670-BDEB-F17C6B2976BD}">
  <sheetPr codeName="Sheet1">
    <tabColor rgb="FF00B050"/>
  </sheetPr>
  <dimension ref="A1:AC186"/>
  <sheetViews>
    <sheetView tabSelected="1" zoomScale="80" zoomScaleNormal="80" workbookViewId="0">
      <selection activeCell="A14" sqref="A14:I15"/>
    </sheetView>
  </sheetViews>
  <sheetFormatPr defaultRowHeight="14.5" x14ac:dyDescent="0.35"/>
  <cols>
    <col min="1" max="1" width="45.81640625" customWidth="1"/>
    <col min="2" max="2" width="15.26953125" customWidth="1"/>
    <col min="3" max="3" width="6.453125" customWidth="1"/>
    <col min="4" max="4" width="35.453125" customWidth="1"/>
    <col min="5" max="5" width="13.1796875" customWidth="1"/>
    <col min="6" max="6" width="5" customWidth="1"/>
    <col min="7" max="7" width="25.1796875" customWidth="1"/>
    <col min="8" max="8" width="14.453125" customWidth="1"/>
    <col min="9" max="9" width="29.453125" customWidth="1"/>
    <col min="10" max="10" width="9.81640625" style="2" bestFit="1" customWidth="1"/>
    <col min="11" max="29" width="9.1796875" style="2"/>
  </cols>
  <sheetData>
    <row r="1" spans="1:29" ht="19.5" x14ac:dyDescent="0.45">
      <c r="A1" s="37" t="s">
        <v>20</v>
      </c>
      <c r="B1" s="37"/>
      <c r="C1" s="37"/>
      <c r="D1" s="37"/>
      <c r="E1" s="37"/>
      <c r="F1" s="37"/>
      <c r="G1" s="37"/>
      <c r="H1" s="37"/>
      <c r="I1" s="37"/>
      <c r="J1" s="37"/>
      <c r="K1" s="37"/>
    </row>
    <row r="2" spans="1:29" ht="210.75" customHeight="1" x14ac:dyDescent="0.35">
      <c r="A2" s="38" t="s">
        <v>28</v>
      </c>
      <c r="B2" s="38"/>
      <c r="C2" s="38"/>
      <c r="D2" s="38"/>
      <c r="E2" s="38"/>
      <c r="F2" s="38"/>
      <c r="G2" s="38"/>
      <c r="H2" s="38"/>
      <c r="I2" s="38"/>
      <c r="J2" s="38"/>
      <c r="K2" s="38"/>
      <c r="AB2"/>
      <c r="AC2"/>
    </row>
    <row r="3" spans="1:29" s="2" customFormat="1" x14ac:dyDescent="0.35"/>
    <row r="4" spans="1:29" ht="29" x14ac:dyDescent="0.35">
      <c r="A4" s="39" t="s">
        <v>7</v>
      </c>
      <c r="B4" s="40"/>
      <c r="D4" s="39" t="s">
        <v>16</v>
      </c>
      <c r="E4" s="40"/>
      <c r="F4" s="3"/>
      <c r="G4" s="27" t="s">
        <v>0</v>
      </c>
      <c r="H4" s="28" t="s">
        <v>26</v>
      </c>
      <c r="I4" s="29" t="s">
        <v>21</v>
      </c>
    </row>
    <row r="5" spans="1:29" x14ac:dyDescent="0.35">
      <c r="A5" s="6" t="s">
        <v>18</v>
      </c>
      <c r="B5" s="18">
        <v>2026</v>
      </c>
      <c r="C5" s="2"/>
      <c r="D5" s="6" t="s">
        <v>17</v>
      </c>
      <c r="E5" s="22">
        <v>1976</v>
      </c>
      <c r="F5" s="2"/>
      <c r="G5" s="15" t="s">
        <v>1</v>
      </c>
      <c r="H5" s="41">
        <f>B6</f>
        <v>24500</v>
      </c>
      <c r="I5" s="42">
        <f>ROUNDUP(H5/($E$7),2)</f>
        <v>0.16</v>
      </c>
    </row>
    <row r="6" spans="1:29" x14ac:dyDescent="0.35">
      <c r="A6" s="6" t="s">
        <v>10</v>
      </c>
      <c r="B6" s="8">
        <v>24500</v>
      </c>
      <c r="C6" s="2"/>
      <c r="D6" s="39" t="s">
        <v>13</v>
      </c>
      <c r="E6" s="40"/>
      <c r="F6" s="2"/>
      <c r="G6" s="15" t="s">
        <v>2</v>
      </c>
      <c r="H6" s="41"/>
      <c r="I6" s="42"/>
    </row>
    <row r="7" spans="1:29" x14ac:dyDescent="0.35">
      <c r="A7" s="7" t="s">
        <v>9</v>
      </c>
      <c r="B7" s="8">
        <v>72000</v>
      </c>
      <c r="C7" s="2"/>
      <c r="D7" s="6" t="s">
        <v>25</v>
      </c>
      <c r="E7" s="23">
        <v>158000</v>
      </c>
      <c r="F7" s="2"/>
      <c r="G7" s="15" t="s">
        <v>5</v>
      </c>
      <c r="H7" s="16">
        <f>IF((B5-E5)&gt;=50,B9,0)</f>
        <v>8000</v>
      </c>
      <c r="I7" s="30">
        <f>ROUNDUP(H7/($E$7),2)</f>
        <v>6.0000000000000005E-2</v>
      </c>
    </row>
    <row r="8" spans="1:29" x14ac:dyDescent="0.35">
      <c r="A8" s="6" t="s">
        <v>8</v>
      </c>
      <c r="B8" s="8">
        <v>360000</v>
      </c>
      <c r="C8" s="2"/>
      <c r="D8" s="2"/>
      <c r="E8" s="10"/>
      <c r="F8" s="2"/>
      <c r="G8" s="15" t="s">
        <v>19</v>
      </c>
      <c r="H8" s="16">
        <f>B7-B6-H9</f>
        <v>38020</v>
      </c>
      <c r="I8" s="30">
        <f>ROUNDUP(H8/($E$7),2)</f>
        <v>0.25</v>
      </c>
    </row>
    <row r="9" spans="1:29" x14ac:dyDescent="0.35">
      <c r="A9" s="6" t="s">
        <v>5</v>
      </c>
      <c r="B9" s="8">
        <v>8000</v>
      </c>
      <c r="C9" s="2"/>
      <c r="D9" s="12" t="s">
        <v>11</v>
      </c>
      <c r="E9" s="11">
        <f>MIN(E7,B8)</f>
        <v>158000</v>
      </c>
      <c r="F9" s="2"/>
      <c r="G9" s="20" t="s">
        <v>23</v>
      </c>
      <c r="H9" s="16">
        <f>ROUND(MIN(H5+H7,E9*0.06),2)</f>
        <v>9480</v>
      </c>
      <c r="I9" s="31"/>
    </row>
    <row r="10" spans="1:29" x14ac:dyDescent="0.35">
      <c r="A10" s="2"/>
      <c r="B10" s="2"/>
      <c r="C10" s="2"/>
      <c r="D10" s="2"/>
      <c r="E10" s="10"/>
      <c r="F10" s="2"/>
      <c r="G10" s="4" t="s">
        <v>30</v>
      </c>
      <c r="H10" s="14">
        <f>H5+H8+H9</f>
        <v>72000</v>
      </c>
      <c r="I10" s="19"/>
    </row>
    <row r="11" spans="1:29" x14ac:dyDescent="0.35">
      <c r="A11" s="2"/>
      <c r="C11" s="2"/>
      <c r="D11" s="2"/>
      <c r="E11" s="10"/>
      <c r="F11" s="2"/>
      <c r="G11" s="10"/>
      <c r="H11" s="5"/>
      <c r="I11" s="2"/>
    </row>
    <row r="12" spans="1:29" ht="29" customHeight="1" x14ac:dyDescent="0.35">
      <c r="A12" s="35" t="s">
        <v>31</v>
      </c>
      <c r="B12" s="35"/>
      <c r="C12" s="35"/>
      <c r="D12" s="35"/>
      <c r="E12" s="35"/>
      <c r="F12" s="35"/>
      <c r="G12" s="35"/>
      <c r="H12" s="35"/>
      <c r="I12" s="35"/>
      <c r="J12" s="35"/>
      <c r="K12" s="35"/>
    </row>
    <row r="13" spans="1:29" ht="15.5" customHeight="1" x14ac:dyDescent="0.35">
      <c r="A13" s="2" t="s">
        <v>12</v>
      </c>
      <c r="B13" s="2"/>
      <c r="C13" s="2"/>
      <c r="D13" s="2"/>
      <c r="E13" s="5"/>
      <c r="F13" s="2"/>
      <c r="G13" s="21"/>
      <c r="H13" s="21"/>
      <c r="I13" s="21"/>
    </row>
    <row r="14" spans="1:29" s="2" customFormat="1" ht="15" customHeight="1" x14ac:dyDescent="0.35">
      <c r="A14" s="35" t="s">
        <v>24</v>
      </c>
      <c r="B14" s="35"/>
      <c r="C14" s="35"/>
      <c r="D14" s="35"/>
      <c r="E14" s="35"/>
      <c r="F14" s="35"/>
      <c r="G14" s="35"/>
      <c r="H14" s="35"/>
      <c r="I14" s="35"/>
    </row>
    <row r="15" spans="1:29" s="2" customFormat="1" ht="14.5" customHeight="1" x14ac:dyDescent="0.35">
      <c r="A15" s="35"/>
      <c r="B15" s="35"/>
      <c r="C15" s="35"/>
      <c r="D15" s="35"/>
      <c r="E15" s="35"/>
      <c r="F15" s="35"/>
      <c r="G15" s="35"/>
      <c r="H15" s="35"/>
      <c r="I15" s="35"/>
    </row>
    <row r="16" spans="1:29" s="2" customFormat="1" ht="15" customHeight="1" x14ac:dyDescent="0.35">
      <c r="A16" s="36" t="s">
        <v>22</v>
      </c>
      <c r="B16" s="36"/>
      <c r="C16" s="36"/>
      <c r="D16" s="36"/>
      <c r="E16" s="36"/>
      <c r="F16" s="36"/>
      <c r="G16" s="36"/>
      <c r="H16" s="36"/>
      <c r="I16" s="36"/>
    </row>
    <row r="17" spans="1:9" s="2" customFormat="1" x14ac:dyDescent="0.35">
      <c r="A17" s="36"/>
      <c r="B17" s="36"/>
      <c r="C17" s="36"/>
      <c r="D17" s="36"/>
      <c r="E17" s="36"/>
      <c r="F17" s="36"/>
      <c r="G17" s="36"/>
      <c r="H17" s="36"/>
      <c r="I17" s="36"/>
    </row>
    <row r="18" spans="1:9" s="2" customFormat="1" x14ac:dyDescent="0.35">
      <c r="A18" s="26"/>
      <c r="B18" s="26"/>
      <c r="C18" s="26"/>
      <c r="D18" s="26"/>
      <c r="E18" s="26"/>
      <c r="F18" s="26"/>
      <c r="G18" s="26"/>
      <c r="H18" s="26"/>
      <c r="I18" s="26"/>
    </row>
    <row r="19" spans="1:9" s="2" customFormat="1" x14ac:dyDescent="0.35">
      <c r="A19" s="21"/>
      <c r="B19" s="21"/>
      <c r="C19" s="21"/>
      <c r="D19" s="21"/>
      <c r="E19" s="21"/>
      <c r="F19" s="21"/>
    </row>
    <row r="20" spans="1:9" s="2" customFormat="1" x14ac:dyDescent="0.35"/>
    <row r="21" spans="1:9" s="2" customFormat="1" x14ac:dyDescent="0.35"/>
    <row r="22" spans="1:9" s="2" customFormat="1" x14ac:dyDescent="0.35"/>
    <row r="23" spans="1:9" s="2" customFormat="1" x14ac:dyDescent="0.35"/>
    <row r="24" spans="1:9" s="2" customFormat="1" x14ac:dyDescent="0.35"/>
    <row r="25" spans="1:9" s="2" customFormat="1" x14ac:dyDescent="0.35"/>
    <row r="26" spans="1:9" s="2" customFormat="1" x14ac:dyDescent="0.35"/>
    <row r="27" spans="1:9" s="2" customFormat="1" x14ac:dyDescent="0.35"/>
    <row r="28" spans="1:9" s="2" customFormat="1" x14ac:dyDescent="0.35"/>
    <row r="29" spans="1:9" s="2" customFormat="1" x14ac:dyDescent="0.35"/>
    <row r="30" spans="1:9" s="2" customFormat="1" x14ac:dyDescent="0.35"/>
    <row r="31" spans="1:9" s="2" customFormat="1" x14ac:dyDescent="0.35"/>
    <row r="32" spans="1:9" s="2" customFormat="1" x14ac:dyDescent="0.35"/>
    <row r="33" s="2" customFormat="1" x14ac:dyDescent="0.35"/>
    <row r="34" s="2" customFormat="1" x14ac:dyDescent="0.35"/>
    <row r="35" s="2" customFormat="1" x14ac:dyDescent="0.35"/>
    <row r="36" s="2" customFormat="1" x14ac:dyDescent="0.35"/>
    <row r="37" s="2" customFormat="1" x14ac:dyDescent="0.35"/>
    <row r="38" s="2" customFormat="1" x14ac:dyDescent="0.35"/>
    <row r="39" s="2" customFormat="1" x14ac:dyDescent="0.35"/>
    <row r="40" s="2" customFormat="1" x14ac:dyDescent="0.35"/>
    <row r="41" s="2" customFormat="1" x14ac:dyDescent="0.35"/>
    <row r="42" s="2" customFormat="1" x14ac:dyDescent="0.35"/>
    <row r="43" s="2" customFormat="1" x14ac:dyDescent="0.35"/>
    <row r="44" s="2" customFormat="1" x14ac:dyDescent="0.35"/>
    <row r="45" s="2" customFormat="1" x14ac:dyDescent="0.35"/>
    <row r="46" s="2" customFormat="1" x14ac:dyDescent="0.35"/>
    <row r="47" s="2" customFormat="1" x14ac:dyDescent="0.35"/>
    <row r="48" s="2" customFormat="1" x14ac:dyDescent="0.35"/>
    <row r="49" s="2" customFormat="1" x14ac:dyDescent="0.35"/>
    <row r="50" s="2" customFormat="1" x14ac:dyDescent="0.35"/>
    <row r="51" s="2" customFormat="1" x14ac:dyDescent="0.35"/>
    <row r="52" s="2" customFormat="1" x14ac:dyDescent="0.35"/>
    <row r="53" s="2" customFormat="1" x14ac:dyDescent="0.35"/>
    <row r="54" s="2" customFormat="1" x14ac:dyDescent="0.35"/>
    <row r="55" s="2" customFormat="1" x14ac:dyDescent="0.35"/>
    <row r="56" s="2" customFormat="1" x14ac:dyDescent="0.35"/>
    <row r="57" s="2" customFormat="1" x14ac:dyDescent="0.35"/>
    <row r="58" s="2" customFormat="1" x14ac:dyDescent="0.35"/>
    <row r="59" s="2" customFormat="1" x14ac:dyDescent="0.35"/>
    <row r="60" s="2" customFormat="1" x14ac:dyDescent="0.35"/>
    <row r="61" s="2" customFormat="1" x14ac:dyDescent="0.35"/>
    <row r="62" s="2" customFormat="1" x14ac:dyDescent="0.35"/>
    <row r="63" s="2" customFormat="1" x14ac:dyDescent="0.35"/>
    <row r="64" s="2" customFormat="1" x14ac:dyDescent="0.35"/>
    <row r="65" s="2" customFormat="1" x14ac:dyDescent="0.35"/>
    <row r="66" s="2" customFormat="1" x14ac:dyDescent="0.35"/>
    <row r="67" s="2" customFormat="1" x14ac:dyDescent="0.35"/>
    <row r="68" s="2" customFormat="1" x14ac:dyDescent="0.35"/>
    <row r="69" s="2" customFormat="1" x14ac:dyDescent="0.35"/>
    <row r="70" s="2" customFormat="1" x14ac:dyDescent="0.35"/>
    <row r="71" s="2" customFormat="1" x14ac:dyDescent="0.35"/>
    <row r="72" s="2" customFormat="1" x14ac:dyDescent="0.35"/>
    <row r="73" s="2" customFormat="1" x14ac:dyDescent="0.35"/>
    <row r="74" s="2" customFormat="1" x14ac:dyDescent="0.35"/>
    <row r="75" s="2" customFormat="1" x14ac:dyDescent="0.35"/>
    <row r="76" s="2" customFormat="1" x14ac:dyDescent="0.35"/>
    <row r="77" s="2" customFormat="1" x14ac:dyDescent="0.35"/>
    <row r="78" s="2" customFormat="1" x14ac:dyDescent="0.35"/>
    <row r="79" s="2" customFormat="1" x14ac:dyDescent="0.35"/>
    <row r="80" s="2" customFormat="1" x14ac:dyDescent="0.35"/>
    <row r="81" s="2" customFormat="1" x14ac:dyDescent="0.35"/>
    <row r="82" s="2" customFormat="1" x14ac:dyDescent="0.35"/>
    <row r="83" s="2" customFormat="1" x14ac:dyDescent="0.35"/>
    <row r="84" s="2" customFormat="1" x14ac:dyDescent="0.35"/>
    <row r="85" s="2" customFormat="1" x14ac:dyDescent="0.35"/>
    <row r="86" s="2" customFormat="1" x14ac:dyDescent="0.35"/>
    <row r="87" s="2" customFormat="1" x14ac:dyDescent="0.35"/>
    <row r="88" s="2" customFormat="1" x14ac:dyDescent="0.35"/>
    <row r="89" s="2" customFormat="1" x14ac:dyDescent="0.35"/>
    <row r="90" s="2" customFormat="1" x14ac:dyDescent="0.35"/>
    <row r="91" s="2" customFormat="1" x14ac:dyDescent="0.35"/>
    <row r="92" s="2" customFormat="1" x14ac:dyDescent="0.35"/>
    <row r="93" s="2" customFormat="1" x14ac:dyDescent="0.35"/>
    <row r="94" s="2" customFormat="1" x14ac:dyDescent="0.35"/>
    <row r="95" s="2" customFormat="1" x14ac:dyDescent="0.35"/>
    <row r="96" s="2" customFormat="1" x14ac:dyDescent="0.35"/>
    <row r="97" s="2" customFormat="1" x14ac:dyDescent="0.35"/>
    <row r="98" s="2" customFormat="1" x14ac:dyDescent="0.35"/>
    <row r="99" s="2" customFormat="1" x14ac:dyDescent="0.35"/>
    <row r="100" s="2" customFormat="1" x14ac:dyDescent="0.35"/>
    <row r="101" s="2" customFormat="1" x14ac:dyDescent="0.35"/>
    <row r="102" s="2" customFormat="1" x14ac:dyDescent="0.35"/>
    <row r="103" s="2" customFormat="1" x14ac:dyDescent="0.35"/>
    <row r="104" s="2" customFormat="1" x14ac:dyDescent="0.35"/>
    <row r="105" s="2" customFormat="1" x14ac:dyDescent="0.35"/>
    <row r="106" s="2" customFormat="1" x14ac:dyDescent="0.35"/>
    <row r="107" s="2" customFormat="1" x14ac:dyDescent="0.35"/>
    <row r="108" s="2" customFormat="1" x14ac:dyDescent="0.35"/>
    <row r="109" s="2" customFormat="1" x14ac:dyDescent="0.35"/>
    <row r="110" s="2" customFormat="1" x14ac:dyDescent="0.35"/>
    <row r="111" s="2" customFormat="1" x14ac:dyDescent="0.35"/>
    <row r="112" s="2" customFormat="1" x14ac:dyDescent="0.35"/>
    <row r="113" s="2" customFormat="1" x14ac:dyDescent="0.35"/>
    <row r="114" s="2" customFormat="1" x14ac:dyDescent="0.35"/>
    <row r="115" s="2" customFormat="1" x14ac:dyDescent="0.35"/>
    <row r="116" s="2" customFormat="1" x14ac:dyDescent="0.35"/>
    <row r="117" s="2" customFormat="1" x14ac:dyDescent="0.35"/>
    <row r="118" s="2" customFormat="1" x14ac:dyDescent="0.35"/>
    <row r="119" s="2" customFormat="1" x14ac:dyDescent="0.35"/>
    <row r="120" s="2" customFormat="1" x14ac:dyDescent="0.35"/>
    <row r="121" s="2" customFormat="1" x14ac:dyDescent="0.35"/>
    <row r="122" s="2" customFormat="1" x14ac:dyDescent="0.35"/>
    <row r="123" s="2" customFormat="1" x14ac:dyDescent="0.35"/>
    <row r="124" s="2" customFormat="1" x14ac:dyDescent="0.35"/>
    <row r="125" s="2" customFormat="1" x14ac:dyDescent="0.35"/>
    <row r="126" s="2" customFormat="1" x14ac:dyDescent="0.35"/>
    <row r="127" s="2" customFormat="1" x14ac:dyDescent="0.35"/>
    <row r="128" s="2" customFormat="1" x14ac:dyDescent="0.35"/>
    <row r="129" s="2" customFormat="1" x14ac:dyDescent="0.35"/>
    <row r="130" s="2" customFormat="1" x14ac:dyDescent="0.35"/>
    <row r="131" s="2" customFormat="1" x14ac:dyDescent="0.35"/>
    <row r="132" s="2" customFormat="1" x14ac:dyDescent="0.35"/>
    <row r="133" s="2" customFormat="1" x14ac:dyDescent="0.35"/>
    <row r="134" s="2" customFormat="1" x14ac:dyDescent="0.35"/>
    <row r="135" s="2" customFormat="1" x14ac:dyDescent="0.35"/>
    <row r="136" s="2" customFormat="1" x14ac:dyDescent="0.35"/>
    <row r="137" s="2" customFormat="1" x14ac:dyDescent="0.35"/>
    <row r="138" s="2" customFormat="1" x14ac:dyDescent="0.35"/>
    <row r="139" s="2" customFormat="1" x14ac:dyDescent="0.35"/>
    <row r="140" s="2" customFormat="1" x14ac:dyDescent="0.35"/>
    <row r="141" s="2" customFormat="1" x14ac:dyDescent="0.35"/>
    <row r="142" s="2" customFormat="1" x14ac:dyDescent="0.35"/>
    <row r="143" s="2" customFormat="1" x14ac:dyDescent="0.35"/>
    <row r="144" s="2" customFormat="1" x14ac:dyDescent="0.35"/>
    <row r="145" s="2" customFormat="1" x14ac:dyDescent="0.35"/>
    <row r="146" s="2" customFormat="1" x14ac:dyDescent="0.35"/>
    <row r="147" s="2" customFormat="1" x14ac:dyDescent="0.35"/>
    <row r="148" s="2" customFormat="1" x14ac:dyDescent="0.35"/>
    <row r="149" s="2" customFormat="1" x14ac:dyDescent="0.35"/>
    <row r="150" s="2" customFormat="1" x14ac:dyDescent="0.35"/>
    <row r="151" s="2" customFormat="1" x14ac:dyDescent="0.35"/>
    <row r="152" s="2" customFormat="1" x14ac:dyDescent="0.35"/>
    <row r="153" s="2" customFormat="1" x14ac:dyDescent="0.35"/>
    <row r="154" s="2" customFormat="1" x14ac:dyDescent="0.35"/>
    <row r="155" s="2" customFormat="1" x14ac:dyDescent="0.35"/>
    <row r="156" s="2" customFormat="1" x14ac:dyDescent="0.35"/>
    <row r="157" s="2" customFormat="1" x14ac:dyDescent="0.35"/>
    <row r="158" s="2" customFormat="1" x14ac:dyDescent="0.35"/>
    <row r="159" s="2" customFormat="1" x14ac:dyDescent="0.35"/>
    <row r="160" s="2" customFormat="1" x14ac:dyDescent="0.35"/>
    <row r="161" s="2" customFormat="1" x14ac:dyDescent="0.35"/>
    <row r="162" s="2" customFormat="1" x14ac:dyDescent="0.35"/>
    <row r="163" s="2" customFormat="1" x14ac:dyDescent="0.35"/>
    <row r="164" s="2" customFormat="1" x14ac:dyDescent="0.35"/>
    <row r="165" s="2" customFormat="1" x14ac:dyDescent="0.35"/>
    <row r="166" s="2" customFormat="1" x14ac:dyDescent="0.35"/>
    <row r="167" s="2" customFormat="1" x14ac:dyDescent="0.35"/>
    <row r="168" s="2" customFormat="1" x14ac:dyDescent="0.35"/>
    <row r="169" s="2" customFormat="1" x14ac:dyDescent="0.35"/>
    <row r="170" s="2" customFormat="1" x14ac:dyDescent="0.35"/>
    <row r="171" s="2" customFormat="1" x14ac:dyDescent="0.35"/>
    <row r="172" s="2" customFormat="1" x14ac:dyDescent="0.35"/>
    <row r="173" s="2" customFormat="1" x14ac:dyDescent="0.35"/>
    <row r="174" s="2" customFormat="1" x14ac:dyDescent="0.35"/>
    <row r="175" s="2" customFormat="1" x14ac:dyDescent="0.35"/>
    <row r="176" s="2" customFormat="1" x14ac:dyDescent="0.35"/>
    <row r="177" spans="7:9" s="2" customFormat="1" x14ac:dyDescent="0.35"/>
    <row r="178" spans="7:9" s="2" customFormat="1" x14ac:dyDescent="0.35"/>
    <row r="179" spans="7:9" s="2" customFormat="1" x14ac:dyDescent="0.35"/>
    <row r="180" spans="7:9" s="2" customFormat="1" x14ac:dyDescent="0.35"/>
    <row r="181" spans="7:9" s="2" customFormat="1" x14ac:dyDescent="0.35"/>
    <row r="182" spans="7:9" s="2" customFormat="1" x14ac:dyDescent="0.35"/>
    <row r="183" spans="7:9" s="2" customFormat="1" x14ac:dyDescent="0.35"/>
    <row r="184" spans="7:9" s="2" customFormat="1" x14ac:dyDescent="0.35"/>
    <row r="185" spans="7:9" s="2" customFormat="1" x14ac:dyDescent="0.35"/>
    <row r="186" spans="7:9" s="2" customFormat="1" x14ac:dyDescent="0.35">
      <c r="G186"/>
      <c r="H186"/>
      <c r="I186"/>
    </row>
  </sheetData>
  <sheetProtection algorithmName="SHA-512" hashValue="bTWysar3G+j0X273czzUGxHPx8pW8C4BZBj/VfRBWLgSjBtziFjZBrVBFiudMQ05RJkA5Nt2R9r6pKaugn4ZlQ==" saltValue="+RPiIVLYShOd8XSpm+gXFw==" spinCount="100000" sheet="1" objects="1" scenarios="1"/>
  <mergeCells count="10">
    <mergeCell ref="A14:I15"/>
    <mergeCell ref="A16:I17"/>
    <mergeCell ref="A1:K1"/>
    <mergeCell ref="A2:K2"/>
    <mergeCell ref="A4:B4"/>
    <mergeCell ref="D4:E4"/>
    <mergeCell ref="H5:H6"/>
    <mergeCell ref="I5:I6"/>
    <mergeCell ref="D6:E6"/>
    <mergeCell ref="A12:K1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62783D-4EAF-4600-94B8-581024869587}">
  <sheetPr codeName="Sheet2">
    <tabColor rgb="FF00B050"/>
  </sheetPr>
  <dimension ref="A1:AD187"/>
  <sheetViews>
    <sheetView zoomScale="80" zoomScaleNormal="80" workbookViewId="0">
      <selection activeCell="A13" sqref="A13:L13"/>
    </sheetView>
  </sheetViews>
  <sheetFormatPr defaultRowHeight="14.5" x14ac:dyDescent="0.35"/>
  <cols>
    <col min="1" max="1" width="45.81640625" customWidth="1"/>
    <col min="2" max="2" width="15.26953125" customWidth="1"/>
    <col min="3" max="3" width="6.453125" customWidth="1"/>
    <col min="4" max="4" width="35.453125" customWidth="1"/>
    <col min="5" max="5" width="13.1796875" customWidth="1"/>
    <col min="6" max="6" width="5" customWidth="1"/>
    <col min="7" max="7" width="25.1796875" customWidth="1"/>
    <col min="8" max="8" width="15.26953125" customWidth="1"/>
    <col min="9" max="9" width="14.453125" customWidth="1"/>
    <col min="10" max="10" width="29.453125" customWidth="1"/>
    <col min="11" max="30" width="8.7265625" style="2"/>
  </cols>
  <sheetData>
    <row r="1" spans="1:30" ht="19.5" x14ac:dyDescent="0.45">
      <c r="A1" s="37" t="s">
        <v>20</v>
      </c>
      <c r="B1" s="37"/>
      <c r="C1" s="37"/>
      <c r="D1" s="37"/>
      <c r="E1" s="37"/>
      <c r="F1" s="37"/>
      <c r="G1" s="37"/>
      <c r="H1" s="37"/>
      <c r="I1" s="37"/>
      <c r="J1" s="37"/>
      <c r="K1" s="37"/>
      <c r="L1" s="37"/>
    </row>
    <row r="2" spans="1:30" ht="200.25" customHeight="1" x14ac:dyDescent="0.35">
      <c r="A2" s="38" t="s">
        <v>29</v>
      </c>
      <c r="B2" s="38"/>
      <c r="C2" s="38"/>
      <c r="D2" s="38"/>
      <c r="E2" s="38"/>
      <c r="F2" s="38"/>
      <c r="G2" s="38"/>
      <c r="H2" s="38"/>
      <c r="I2" s="38"/>
      <c r="J2" s="38"/>
      <c r="K2" s="38"/>
      <c r="L2" s="38"/>
      <c r="AC2"/>
      <c r="AD2"/>
    </row>
    <row r="3" spans="1:30" s="2" customFormat="1" x14ac:dyDescent="0.35"/>
    <row r="4" spans="1:30" ht="43.5" x14ac:dyDescent="0.35">
      <c r="A4" s="39" t="s">
        <v>7</v>
      </c>
      <c r="B4" s="40"/>
      <c r="D4" s="39" t="s">
        <v>16</v>
      </c>
      <c r="E4" s="40"/>
      <c r="F4" s="3"/>
      <c r="G4" s="27" t="s">
        <v>0</v>
      </c>
      <c r="H4" s="1" t="s">
        <v>6</v>
      </c>
      <c r="I4" s="1" t="s">
        <v>3</v>
      </c>
      <c r="J4" s="29" t="s">
        <v>21</v>
      </c>
    </row>
    <row r="5" spans="1:30" x14ac:dyDescent="0.35">
      <c r="A5" s="6" t="s">
        <v>18</v>
      </c>
      <c r="B5" s="18">
        <v>2026</v>
      </c>
      <c r="C5" s="2"/>
      <c r="D5" s="33" t="s">
        <v>17</v>
      </c>
      <c r="E5" s="34">
        <v>1970</v>
      </c>
      <c r="F5" s="2"/>
      <c r="G5" s="15" t="s">
        <v>1</v>
      </c>
      <c r="H5" s="25">
        <v>10000</v>
      </c>
      <c r="I5" s="43">
        <f>B6-(H5+H6)</f>
        <v>14500</v>
      </c>
      <c r="J5" s="42">
        <f>ROUNDUP(I5/($E$8),2)</f>
        <v>0.15000000000000002</v>
      </c>
    </row>
    <row r="6" spans="1:30" x14ac:dyDescent="0.35">
      <c r="A6" s="6" t="s">
        <v>10</v>
      </c>
      <c r="B6" s="8">
        <v>24500</v>
      </c>
      <c r="C6" s="2"/>
      <c r="D6" s="39" t="s">
        <v>13</v>
      </c>
      <c r="E6" s="40"/>
      <c r="F6" s="2"/>
      <c r="G6" s="15" t="s">
        <v>2</v>
      </c>
      <c r="H6" s="25">
        <v>0</v>
      </c>
      <c r="I6" s="43"/>
      <c r="J6" s="42"/>
    </row>
    <row r="7" spans="1:30" x14ac:dyDescent="0.35">
      <c r="A7" s="7" t="s">
        <v>9</v>
      </c>
      <c r="B7" s="8">
        <v>72000</v>
      </c>
      <c r="C7" s="2"/>
      <c r="D7" s="6" t="s">
        <v>14</v>
      </c>
      <c r="E7" s="23">
        <v>100000</v>
      </c>
      <c r="F7" s="2"/>
      <c r="G7" s="15" t="s">
        <v>5</v>
      </c>
      <c r="H7" s="25">
        <v>0</v>
      </c>
      <c r="I7" s="32">
        <f>IF((B5-E5)&gt;=50,B9-H7,0)</f>
        <v>8000</v>
      </c>
      <c r="J7" s="30">
        <f>ROUNDUP(I7/($E$8),2)</f>
        <v>0.08</v>
      </c>
    </row>
    <row r="8" spans="1:30" x14ac:dyDescent="0.35">
      <c r="A8" s="6" t="s">
        <v>8</v>
      </c>
      <c r="B8" s="8">
        <v>360000</v>
      </c>
      <c r="C8" s="2"/>
      <c r="D8" s="6" t="s">
        <v>15</v>
      </c>
      <c r="E8" s="24">
        <v>100000</v>
      </c>
      <c r="F8" s="2"/>
      <c r="G8" s="15" t="s">
        <v>19</v>
      </c>
      <c r="H8" s="25">
        <v>0</v>
      </c>
      <c r="I8" s="32">
        <f>B7-B6-(H9+I9)-H8</f>
        <v>35500</v>
      </c>
      <c r="J8" s="30">
        <f>ROUNDUP(I8/($E$8),2)</f>
        <v>0.36</v>
      </c>
    </row>
    <row r="9" spans="1:30" x14ac:dyDescent="0.35">
      <c r="A9" s="6" t="s">
        <v>5</v>
      </c>
      <c r="B9" s="8">
        <v>8000</v>
      </c>
      <c r="C9" s="2"/>
      <c r="D9" s="13" t="s">
        <v>4</v>
      </c>
      <c r="E9" s="9">
        <f>SUM(E7:E8)</f>
        <v>200000</v>
      </c>
      <c r="F9" s="2"/>
      <c r="G9" s="20" t="s">
        <v>23</v>
      </c>
      <c r="H9" s="17">
        <f>ROUND(MIN((H5+H6+H7),(MIN(E7,B8))*0.06),2)</f>
        <v>6000</v>
      </c>
      <c r="I9" s="32">
        <f>ROUND(MIN(I5+H5+H6+H7+I7,E11*0.06)-H9,2)</f>
        <v>6000</v>
      </c>
      <c r="J9" s="31"/>
    </row>
    <row r="10" spans="1:30" x14ac:dyDescent="0.35">
      <c r="A10" s="2"/>
      <c r="B10" s="2"/>
      <c r="C10" s="2"/>
      <c r="D10" s="2"/>
      <c r="E10" s="10"/>
      <c r="F10" s="2"/>
      <c r="G10" s="4" t="s">
        <v>30</v>
      </c>
      <c r="H10" s="14">
        <f>H5+H6+H8+H9</f>
        <v>16000</v>
      </c>
      <c r="I10" s="14">
        <f>I5+I8+I9</f>
        <v>56000</v>
      </c>
      <c r="J10" s="19">
        <f>H10+I10</f>
        <v>72000</v>
      </c>
    </row>
    <row r="11" spans="1:30" x14ac:dyDescent="0.35">
      <c r="A11" s="2"/>
      <c r="B11" s="2"/>
      <c r="C11" s="2"/>
      <c r="D11" s="12" t="s">
        <v>11</v>
      </c>
      <c r="E11" s="11">
        <f>MIN(E9,B8)</f>
        <v>200000</v>
      </c>
      <c r="F11" s="2"/>
      <c r="G11" s="2"/>
      <c r="H11" s="2"/>
      <c r="J11" s="2"/>
    </row>
    <row r="12" spans="1:30" x14ac:dyDescent="0.35">
      <c r="A12" s="2"/>
      <c r="C12" s="2"/>
      <c r="D12" s="2"/>
      <c r="E12" s="10"/>
      <c r="F12" s="2"/>
      <c r="G12" s="10"/>
      <c r="H12" s="10"/>
      <c r="I12" s="5"/>
      <c r="J12" s="2"/>
    </row>
    <row r="13" spans="1:30" ht="29" customHeight="1" x14ac:dyDescent="0.35">
      <c r="A13" s="35" t="s">
        <v>31</v>
      </c>
      <c r="B13" s="35"/>
      <c r="C13" s="35"/>
      <c r="D13" s="35"/>
      <c r="E13" s="35"/>
      <c r="F13" s="35"/>
      <c r="G13" s="35"/>
      <c r="H13" s="35"/>
      <c r="I13" s="35"/>
      <c r="J13" s="35"/>
      <c r="K13" s="35"/>
      <c r="L13" s="35"/>
    </row>
    <row r="14" spans="1:30" x14ac:dyDescent="0.35">
      <c r="A14" s="2" t="s">
        <v>12</v>
      </c>
      <c r="B14" s="2"/>
      <c r="C14" s="2"/>
      <c r="D14" s="2"/>
      <c r="E14" s="5"/>
      <c r="F14" s="2"/>
      <c r="G14" s="21"/>
      <c r="H14" s="21"/>
      <c r="I14" s="21"/>
      <c r="J14" s="21"/>
    </row>
    <row r="15" spans="1:30" s="2" customFormat="1" ht="15" customHeight="1" x14ac:dyDescent="0.35">
      <c r="A15" s="35" t="s">
        <v>27</v>
      </c>
      <c r="B15" s="35"/>
      <c r="C15" s="35"/>
      <c r="D15" s="35"/>
      <c r="E15" s="35"/>
      <c r="F15" s="35"/>
      <c r="G15" s="35"/>
      <c r="H15" s="35"/>
      <c r="I15" s="35"/>
      <c r="J15" s="35"/>
    </row>
    <row r="16" spans="1:30" s="2" customFormat="1" ht="14.5" customHeight="1" x14ac:dyDescent="0.35">
      <c r="A16" s="35"/>
      <c r="B16" s="35"/>
      <c r="C16" s="35"/>
      <c r="D16" s="35"/>
      <c r="E16" s="35"/>
      <c r="F16" s="35"/>
      <c r="G16" s="35"/>
      <c r="H16" s="35"/>
      <c r="I16" s="35"/>
      <c r="J16" s="35"/>
    </row>
    <row r="17" spans="1:10" s="2" customFormat="1" ht="15" customHeight="1" x14ac:dyDescent="0.35">
      <c r="A17" s="36" t="s">
        <v>22</v>
      </c>
      <c r="B17" s="36"/>
      <c r="C17" s="36"/>
      <c r="D17" s="36"/>
      <c r="E17" s="36"/>
      <c r="F17" s="36"/>
      <c r="G17" s="36"/>
      <c r="H17" s="36"/>
      <c r="I17" s="36"/>
      <c r="J17" s="36"/>
    </row>
    <row r="18" spans="1:10" s="2" customFormat="1" x14ac:dyDescent="0.35">
      <c r="A18" s="36"/>
      <c r="B18" s="36"/>
      <c r="C18" s="36"/>
      <c r="D18" s="36"/>
      <c r="E18" s="36"/>
      <c r="F18" s="36"/>
      <c r="G18" s="36"/>
      <c r="H18" s="36"/>
      <c r="I18" s="36"/>
      <c r="J18" s="36"/>
    </row>
    <row r="19" spans="1:10" s="2" customFormat="1" x14ac:dyDescent="0.35">
      <c r="A19" s="26"/>
      <c r="B19" s="26"/>
      <c r="C19" s="26"/>
      <c r="D19" s="26"/>
      <c r="E19" s="26"/>
      <c r="F19" s="26"/>
      <c r="G19" s="26"/>
      <c r="H19" s="26"/>
      <c r="I19" s="26"/>
      <c r="J19" s="26"/>
    </row>
    <row r="20" spans="1:10" s="2" customFormat="1" x14ac:dyDescent="0.35">
      <c r="A20" s="21"/>
      <c r="B20" s="21"/>
      <c r="C20" s="21"/>
      <c r="D20" s="21"/>
      <c r="E20" s="21"/>
      <c r="F20" s="21"/>
    </row>
    <row r="21" spans="1:10" s="2" customFormat="1" x14ac:dyDescent="0.35"/>
    <row r="22" spans="1:10" s="2" customFormat="1" x14ac:dyDescent="0.35"/>
    <row r="23" spans="1:10" s="2" customFormat="1" x14ac:dyDescent="0.35"/>
    <row r="24" spans="1:10" s="2" customFormat="1" x14ac:dyDescent="0.35"/>
    <row r="25" spans="1:10" s="2" customFormat="1" x14ac:dyDescent="0.35"/>
    <row r="26" spans="1:10" s="2" customFormat="1" x14ac:dyDescent="0.35"/>
    <row r="27" spans="1:10" s="2" customFormat="1" x14ac:dyDescent="0.35"/>
    <row r="28" spans="1:10" s="2" customFormat="1" x14ac:dyDescent="0.35"/>
    <row r="29" spans="1:10" s="2" customFormat="1" x14ac:dyDescent="0.35"/>
    <row r="30" spans="1:10" s="2" customFormat="1" x14ac:dyDescent="0.35"/>
    <row r="31" spans="1:10" s="2" customFormat="1" x14ac:dyDescent="0.35"/>
    <row r="32" spans="1:10" s="2" customFormat="1" x14ac:dyDescent="0.35"/>
    <row r="33" s="2" customFormat="1" x14ac:dyDescent="0.35"/>
    <row r="34" s="2" customFormat="1" x14ac:dyDescent="0.35"/>
    <row r="35" s="2" customFormat="1" x14ac:dyDescent="0.35"/>
    <row r="36" s="2" customFormat="1" x14ac:dyDescent="0.35"/>
    <row r="37" s="2" customFormat="1" x14ac:dyDescent="0.35"/>
    <row r="38" s="2" customFormat="1" x14ac:dyDescent="0.35"/>
    <row r="39" s="2" customFormat="1" x14ac:dyDescent="0.35"/>
    <row r="40" s="2" customFormat="1" x14ac:dyDescent="0.35"/>
    <row r="41" s="2" customFormat="1" x14ac:dyDescent="0.35"/>
    <row r="42" s="2" customFormat="1" x14ac:dyDescent="0.35"/>
    <row r="43" s="2" customFormat="1" x14ac:dyDescent="0.35"/>
    <row r="44" s="2" customFormat="1" x14ac:dyDescent="0.35"/>
    <row r="45" s="2" customFormat="1" x14ac:dyDescent="0.35"/>
    <row r="46" s="2" customFormat="1" x14ac:dyDescent="0.35"/>
    <row r="47" s="2" customFormat="1" x14ac:dyDescent="0.35"/>
    <row r="48" s="2" customFormat="1" x14ac:dyDescent="0.35"/>
    <row r="49" s="2" customFormat="1" x14ac:dyDescent="0.35"/>
    <row r="50" s="2" customFormat="1" x14ac:dyDescent="0.35"/>
    <row r="51" s="2" customFormat="1" x14ac:dyDescent="0.35"/>
    <row r="52" s="2" customFormat="1" x14ac:dyDescent="0.35"/>
    <row r="53" s="2" customFormat="1" x14ac:dyDescent="0.35"/>
    <row r="54" s="2" customFormat="1" x14ac:dyDescent="0.35"/>
    <row r="55" s="2" customFormat="1" x14ac:dyDescent="0.35"/>
    <row r="56" s="2" customFormat="1" x14ac:dyDescent="0.35"/>
    <row r="57" s="2" customFormat="1" x14ac:dyDescent="0.35"/>
    <row r="58" s="2" customFormat="1" x14ac:dyDescent="0.35"/>
    <row r="59" s="2" customFormat="1" x14ac:dyDescent="0.35"/>
    <row r="60" s="2" customFormat="1" x14ac:dyDescent="0.35"/>
    <row r="61" s="2" customFormat="1" x14ac:dyDescent="0.35"/>
    <row r="62" s="2" customFormat="1" x14ac:dyDescent="0.35"/>
    <row r="63" s="2" customFormat="1" x14ac:dyDescent="0.35"/>
    <row r="64" s="2" customFormat="1" x14ac:dyDescent="0.35"/>
    <row r="65" s="2" customFormat="1" x14ac:dyDescent="0.35"/>
    <row r="66" s="2" customFormat="1" x14ac:dyDescent="0.35"/>
    <row r="67" s="2" customFormat="1" x14ac:dyDescent="0.35"/>
    <row r="68" s="2" customFormat="1" x14ac:dyDescent="0.35"/>
    <row r="69" s="2" customFormat="1" x14ac:dyDescent="0.35"/>
    <row r="70" s="2" customFormat="1" x14ac:dyDescent="0.35"/>
    <row r="71" s="2" customFormat="1" x14ac:dyDescent="0.35"/>
    <row r="72" s="2" customFormat="1" x14ac:dyDescent="0.35"/>
    <row r="73" s="2" customFormat="1" x14ac:dyDescent="0.35"/>
    <row r="74" s="2" customFormat="1" x14ac:dyDescent="0.35"/>
    <row r="75" s="2" customFormat="1" x14ac:dyDescent="0.35"/>
    <row r="76" s="2" customFormat="1" x14ac:dyDescent="0.35"/>
    <row r="77" s="2" customFormat="1" x14ac:dyDescent="0.35"/>
    <row r="78" s="2" customFormat="1" x14ac:dyDescent="0.35"/>
    <row r="79" s="2" customFormat="1" x14ac:dyDescent="0.35"/>
    <row r="80" s="2" customFormat="1" x14ac:dyDescent="0.35"/>
    <row r="81" s="2" customFormat="1" x14ac:dyDescent="0.35"/>
    <row r="82" s="2" customFormat="1" x14ac:dyDescent="0.35"/>
    <row r="83" s="2" customFormat="1" x14ac:dyDescent="0.35"/>
    <row r="84" s="2" customFormat="1" x14ac:dyDescent="0.35"/>
    <row r="85" s="2" customFormat="1" x14ac:dyDescent="0.35"/>
    <row r="86" s="2" customFormat="1" x14ac:dyDescent="0.35"/>
    <row r="87" s="2" customFormat="1" x14ac:dyDescent="0.35"/>
    <row r="88" s="2" customFormat="1" x14ac:dyDescent="0.35"/>
    <row r="89" s="2" customFormat="1" x14ac:dyDescent="0.35"/>
    <row r="90" s="2" customFormat="1" x14ac:dyDescent="0.35"/>
    <row r="91" s="2" customFormat="1" x14ac:dyDescent="0.35"/>
    <row r="92" s="2" customFormat="1" x14ac:dyDescent="0.35"/>
    <row r="93" s="2" customFormat="1" x14ac:dyDescent="0.35"/>
    <row r="94" s="2" customFormat="1" x14ac:dyDescent="0.35"/>
    <row r="95" s="2" customFormat="1" x14ac:dyDescent="0.35"/>
    <row r="96" s="2" customFormat="1" x14ac:dyDescent="0.35"/>
    <row r="97" s="2" customFormat="1" x14ac:dyDescent="0.35"/>
    <row r="98" s="2" customFormat="1" x14ac:dyDescent="0.35"/>
    <row r="99" s="2" customFormat="1" x14ac:dyDescent="0.35"/>
    <row r="100" s="2" customFormat="1" x14ac:dyDescent="0.35"/>
    <row r="101" s="2" customFormat="1" x14ac:dyDescent="0.35"/>
    <row r="102" s="2" customFormat="1" x14ac:dyDescent="0.35"/>
    <row r="103" s="2" customFormat="1" x14ac:dyDescent="0.35"/>
    <row r="104" s="2" customFormat="1" x14ac:dyDescent="0.35"/>
    <row r="105" s="2" customFormat="1" x14ac:dyDescent="0.35"/>
    <row r="106" s="2" customFormat="1" x14ac:dyDescent="0.35"/>
    <row r="107" s="2" customFormat="1" x14ac:dyDescent="0.35"/>
    <row r="108" s="2" customFormat="1" x14ac:dyDescent="0.35"/>
    <row r="109" s="2" customFormat="1" x14ac:dyDescent="0.35"/>
    <row r="110" s="2" customFormat="1" x14ac:dyDescent="0.35"/>
    <row r="111" s="2" customFormat="1" x14ac:dyDescent="0.35"/>
    <row r="112" s="2" customFormat="1" x14ac:dyDescent="0.35"/>
    <row r="113" s="2" customFormat="1" x14ac:dyDescent="0.35"/>
    <row r="114" s="2" customFormat="1" x14ac:dyDescent="0.35"/>
    <row r="115" s="2" customFormat="1" x14ac:dyDescent="0.35"/>
    <row r="116" s="2" customFormat="1" x14ac:dyDescent="0.35"/>
    <row r="117" s="2" customFormat="1" x14ac:dyDescent="0.35"/>
    <row r="118" s="2" customFormat="1" x14ac:dyDescent="0.35"/>
    <row r="119" s="2" customFormat="1" x14ac:dyDescent="0.35"/>
    <row r="120" s="2" customFormat="1" x14ac:dyDescent="0.35"/>
    <row r="121" s="2" customFormat="1" x14ac:dyDescent="0.35"/>
    <row r="122" s="2" customFormat="1" x14ac:dyDescent="0.35"/>
    <row r="123" s="2" customFormat="1" x14ac:dyDescent="0.35"/>
    <row r="124" s="2" customFormat="1" x14ac:dyDescent="0.35"/>
    <row r="125" s="2" customFormat="1" x14ac:dyDescent="0.35"/>
    <row r="126" s="2" customFormat="1" x14ac:dyDescent="0.35"/>
    <row r="127" s="2" customFormat="1" x14ac:dyDescent="0.35"/>
    <row r="128" s="2" customFormat="1" x14ac:dyDescent="0.35"/>
    <row r="129" s="2" customFormat="1" x14ac:dyDescent="0.35"/>
    <row r="130" s="2" customFormat="1" x14ac:dyDescent="0.35"/>
    <row r="131" s="2" customFormat="1" x14ac:dyDescent="0.35"/>
    <row r="132" s="2" customFormat="1" x14ac:dyDescent="0.35"/>
    <row r="133" s="2" customFormat="1" x14ac:dyDescent="0.35"/>
    <row r="134" s="2" customFormat="1" x14ac:dyDescent="0.35"/>
    <row r="135" s="2" customFormat="1" x14ac:dyDescent="0.35"/>
    <row r="136" s="2" customFormat="1" x14ac:dyDescent="0.35"/>
    <row r="137" s="2" customFormat="1" x14ac:dyDescent="0.35"/>
    <row r="138" s="2" customFormat="1" x14ac:dyDescent="0.35"/>
    <row r="139" s="2" customFormat="1" x14ac:dyDescent="0.35"/>
    <row r="140" s="2" customFormat="1" x14ac:dyDescent="0.35"/>
    <row r="141" s="2" customFormat="1" x14ac:dyDescent="0.35"/>
    <row r="142" s="2" customFormat="1" x14ac:dyDescent="0.35"/>
    <row r="143" s="2" customFormat="1" x14ac:dyDescent="0.35"/>
    <row r="144" s="2" customFormat="1" x14ac:dyDescent="0.35"/>
    <row r="145" s="2" customFormat="1" x14ac:dyDescent="0.35"/>
    <row r="146" s="2" customFormat="1" x14ac:dyDescent="0.35"/>
    <row r="147" s="2" customFormat="1" x14ac:dyDescent="0.35"/>
    <row r="148" s="2" customFormat="1" x14ac:dyDescent="0.35"/>
    <row r="149" s="2" customFormat="1" x14ac:dyDescent="0.35"/>
    <row r="150" s="2" customFormat="1" x14ac:dyDescent="0.35"/>
    <row r="151" s="2" customFormat="1" x14ac:dyDescent="0.35"/>
    <row r="152" s="2" customFormat="1" x14ac:dyDescent="0.35"/>
    <row r="153" s="2" customFormat="1" x14ac:dyDescent="0.35"/>
    <row r="154" s="2" customFormat="1" x14ac:dyDescent="0.35"/>
    <row r="155" s="2" customFormat="1" x14ac:dyDescent="0.35"/>
    <row r="156" s="2" customFormat="1" x14ac:dyDescent="0.35"/>
    <row r="157" s="2" customFormat="1" x14ac:dyDescent="0.35"/>
    <row r="158" s="2" customFormat="1" x14ac:dyDescent="0.35"/>
    <row r="159" s="2" customFormat="1" x14ac:dyDescent="0.35"/>
    <row r="160" s="2" customFormat="1" x14ac:dyDescent="0.35"/>
    <row r="161" s="2" customFormat="1" x14ac:dyDescent="0.35"/>
    <row r="162" s="2" customFormat="1" x14ac:dyDescent="0.35"/>
    <row r="163" s="2" customFormat="1" x14ac:dyDescent="0.35"/>
    <row r="164" s="2" customFormat="1" x14ac:dyDescent="0.35"/>
    <row r="165" s="2" customFormat="1" x14ac:dyDescent="0.35"/>
    <row r="166" s="2" customFormat="1" x14ac:dyDescent="0.35"/>
    <row r="167" s="2" customFormat="1" x14ac:dyDescent="0.35"/>
    <row r="168" s="2" customFormat="1" x14ac:dyDescent="0.35"/>
    <row r="169" s="2" customFormat="1" x14ac:dyDescent="0.35"/>
    <row r="170" s="2" customFormat="1" x14ac:dyDescent="0.35"/>
    <row r="171" s="2" customFormat="1" x14ac:dyDescent="0.35"/>
    <row r="172" s="2" customFormat="1" x14ac:dyDescent="0.35"/>
    <row r="173" s="2" customFormat="1" x14ac:dyDescent="0.35"/>
    <row r="174" s="2" customFormat="1" x14ac:dyDescent="0.35"/>
    <row r="175" s="2" customFormat="1" x14ac:dyDescent="0.35"/>
    <row r="176" s="2" customFormat="1" x14ac:dyDescent="0.35"/>
    <row r="177" spans="7:10" s="2" customFormat="1" x14ac:dyDescent="0.35"/>
    <row r="178" spans="7:10" s="2" customFormat="1" x14ac:dyDescent="0.35"/>
    <row r="179" spans="7:10" s="2" customFormat="1" x14ac:dyDescent="0.35"/>
    <row r="180" spans="7:10" s="2" customFormat="1" x14ac:dyDescent="0.35"/>
    <row r="181" spans="7:10" s="2" customFormat="1" x14ac:dyDescent="0.35"/>
    <row r="182" spans="7:10" s="2" customFormat="1" x14ac:dyDescent="0.35"/>
    <row r="183" spans="7:10" s="2" customFormat="1" x14ac:dyDescent="0.35"/>
    <row r="184" spans="7:10" s="2" customFormat="1" x14ac:dyDescent="0.35"/>
    <row r="185" spans="7:10" s="2" customFormat="1" x14ac:dyDescent="0.35"/>
    <row r="186" spans="7:10" s="2" customFormat="1" x14ac:dyDescent="0.35"/>
    <row r="187" spans="7:10" s="2" customFormat="1" x14ac:dyDescent="0.35">
      <c r="G187"/>
      <c r="H187"/>
      <c r="I187"/>
      <c r="J187"/>
    </row>
  </sheetData>
  <sheetProtection algorithmName="SHA-512" hashValue="5LLLCR8sEc9LjlpykvI83vGmWJkoum6Ok2Wo8g1EC7IPk7QisiE89FRS6zL+rHfIhD+3aGiEClma6nGaP3wjBA==" saltValue="chkXsLuaOm5gjx/GdGvP8g==" spinCount="100000" sheet="1" objects="1" scenarios="1"/>
  <mergeCells count="10">
    <mergeCell ref="A15:J16"/>
    <mergeCell ref="A17:J18"/>
    <mergeCell ref="A1:L1"/>
    <mergeCell ref="A2:L2"/>
    <mergeCell ref="A4:B4"/>
    <mergeCell ref="D4:E4"/>
    <mergeCell ref="I5:I6"/>
    <mergeCell ref="J5:J6"/>
    <mergeCell ref="D6:E6"/>
    <mergeCell ref="A13:L13"/>
  </mergeCells>
  <pageMargins left="0.7" right="0.7" top="0.75" bottom="0.75" header="0.3" footer="0.3"/>
  <pageSetup orientation="portrait" r:id="rId1"/>
</worksheet>
</file>

<file path=docMetadata/LabelInfo.xml><?xml version="1.0" encoding="utf-8"?>
<clbl:labelList xmlns:clbl="http://schemas.microsoft.com/office/2020/mipLabelMetadata">
  <clbl:label id="{5b12f818-7d26-4eab-9c63-bdc5e02b0fb1}" enabled="1" method="Privileged" siteId="{973ba820-4a58-4246-84bf-170e50b3152a}"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Full-Year Calculator</vt:lpstr>
      <vt:lpstr>Mid-Year Calculator</vt:lpstr>
    </vt:vector>
  </TitlesOfParts>
  <Company>Grupo Bimbo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Danyelle Gillette</dc:creator>
  <cp:lastModifiedBy>JESSICA AQUILINA</cp:lastModifiedBy>
  <dcterms:created xsi:type="dcterms:W3CDTF">2025-01-08T20:00:21Z</dcterms:created>
  <dcterms:modified xsi:type="dcterms:W3CDTF">2025-12-30T15:48:33Z</dcterms:modified>
</cp:coreProperties>
</file>